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55" sheetId="1" r:id="rId1"/>
  </sheets>
  <externalReferences>
    <externalReference r:id="rId2"/>
  </externalReferences>
  <definedNames>
    <definedName name="АДРЕС" localSheetId="0">'ул Николо-Козинская д. 55'!$B$3</definedName>
    <definedName name="АДРЕС">#REF!</definedName>
    <definedName name="АДРЕС2">#REF!</definedName>
    <definedName name="ВХДОЛГ" localSheetId="0">'ул Николо-Козинская д. 55'!$G$9</definedName>
    <definedName name="ВХДОЛГ">#REF!</definedName>
    <definedName name="ВХСАЛЬДО" localSheetId="0">'ул Николо-Козинская д. 55'!$D$9</definedName>
    <definedName name="ВХСАЛЬДО">#REF!</definedName>
    <definedName name="ВХСАЛЬДО3МЕС">#REF!</definedName>
    <definedName name="ДОГОВОР" localSheetId="0">'ул Николо-Козинская д. 55'!$B$4</definedName>
    <definedName name="ДОГОВОР">#REF!</definedName>
    <definedName name="ДОЛГ" localSheetId="0">'ул Николо-Козинская д. 55'!$A$9</definedName>
    <definedName name="ДОЛГ">#REF!</definedName>
    <definedName name="ЗАТРАЧЕНОК" localSheetId="0">'ул Николо-Козинская д. 55'!$D$41</definedName>
    <definedName name="ЗАТРАЧЕНОК">#REF!</definedName>
    <definedName name="ЗАТРАЧЕНОТ" localSheetId="0">'ул Николо-Козинская д. 55'!$D$40</definedName>
    <definedName name="ЗАТРАЧЕНОТ">#REF!</definedName>
    <definedName name="ЗАТРЕМ" localSheetId="0">'ул Николо-Козинская д. 55'!$D$56</definedName>
    <definedName name="ЗАТРЕМ">#REF!</definedName>
    <definedName name="ИСХДОЛГ" localSheetId="0">'ул Николо-Козинская д. 55'!$G$46</definedName>
    <definedName name="ИСХДОЛГ">#REF!</definedName>
    <definedName name="ИСХСАЛЬДО" localSheetId="0">'ул Николо-Козинская д. 55'!$D$46</definedName>
    <definedName name="ИСХСАЛЬДО">#REF!</definedName>
    <definedName name="ИСХСАЛЬДО3МЕС">#REF!</definedName>
    <definedName name="КАП" localSheetId="0">'ул Николо-Козинская д. 55'!$C$41</definedName>
    <definedName name="КАП">#REF!</definedName>
    <definedName name="КАПРЕМ">#REF!</definedName>
    <definedName name="КПЕРЕЧИСК" localSheetId="0">'ул Николо-Козинская д. 55'!$G$41</definedName>
    <definedName name="КПЕРЕЧИСК">#REF!</definedName>
    <definedName name="КПЕРЕЧИСТ" localSheetId="0">'ул Николо-Козинская д. 55'!$G$40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55'!$D$54</definedName>
    <definedName name="НАЧРЕМ">#REF!</definedName>
    <definedName name="НЕЖНАЧРЕМ" localSheetId="0">'ул Николо-Козинская д. 55'!$D$55</definedName>
    <definedName name="НЕЖНАЧРЕМ">#REF!</definedName>
    <definedName name="ОПАЛЧЕНОТ" localSheetId="0">'ул Николо-Козинская д. 55'!$E$40</definedName>
    <definedName name="ОПАЛЧЕНОТ">#REF!</definedName>
    <definedName name="ОПЛАЧЕНОК" localSheetId="0">'ул Николо-Козинская д. 55'!$E$41</definedName>
    <definedName name="ОПЛАЧЕНОК">#REF!</definedName>
    <definedName name="ОСВОЕНО">#REF!</definedName>
    <definedName name="ОСТ" localSheetId="0">'ул Николо-Козинская д. 55'!$A$46</definedName>
    <definedName name="ОСТ">#REF!</definedName>
    <definedName name="ПЛОЩАДЬ" localSheetId="0">'ул Николо-Козинская д. 55'!$B$5</definedName>
    <definedName name="ПЛОЩАДЬ">#REF!</definedName>
    <definedName name="ПЛОЩАДЬДОМА">#REF!</definedName>
    <definedName name="РАЗМЕРПЛАТЫ" localSheetId="0">'ул Николо-Козинская д. 55'!$C$11</definedName>
    <definedName name="РАЗМЕРПЛАТЫ">#REF!</definedName>
    <definedName name="СНРЕМ" localSheetId="0">'ул Николо-Козинская д. 55'!#REF!</definedName>
    <definedName name="СНРЕМ">#REF!</definedName>
    <definedName name="ТАРОТОП" localSheetId="0">'ул Николо-Козинская д. 55'!$C$16</definedName>
    <definedName name="ТАРОТОП">#REF!</definedName>
    <definedName name="ТАРХВС" localSheetId="0">'ул Николо-Козинская д. 55'!$C$17</definedName>
    <definedName name="ТАРХВС">#REF!</definedName>
    <definedName name="ТБО" localSheetId="0">'ул Николо-Козинская д. 55'!$C$13</definedName>
    <definedName name="ТБО">#REF!</definedName>
    <definedName name="ТБОНАЧ" localSheetId="0">'ул Николо-Козинская д. 55'!$D$13</definedName>
    <definedName name="ТБОНАЧ">#REF!</definedName>
    <definedName name="ТБОНЕД" localSheetId="0">'ул Николо-Козинская д. 55'!$F$13</definedName>
    <definedName name="ТБОНЕД">#REF!</definedName>
    <definedName name="ТБООПЛ" localSheetId="0">'ул Николо-Козинская д. 55'!$E$13</definedName>
    <definedName name="ТБООПЛ">#REF!</definedName>
    <definedName name="ТБОПОСТ" localSheetId="0">'ул Николо-Козинская д. 55'!$G$13</definedName>
    <definedName name="ТБОПОСТ">#REF!</definedName>
    <definedName name="ТЕК" localSheetId="0">'ул Николо-Козинская д. 55'!$C$40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<sst xmlns="http://schemas.openxmlformats.org/spreadsheetml/2006/main" count="69" uniqueCount="66">
  <si>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</si>
  <si>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</si>
  <si>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55</t>
  </si>
  <si>
    <t>Договор управления №:</t>
  </si>
  <si>
    <t xml:space="preserve">№ 35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</si>
  <si>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</si>
  <si>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</si>
  <si>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</si>
  <si>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</si>
  <si>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</si>
  <si>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</si>
  <si>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</si>
  <si>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</si>
  <si>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</si>
  <si>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</si>
  <si>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</si>
  <si>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</si>
  <si>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</si>
  <si>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</si>
  <si>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</si>
  <si>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</si>
  <si>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</si>
  <si>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</si>
  <si>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</si>
  <si>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</si>
  <si>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</si>
  <si>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</si>
  <si>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</si>
  <si>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</si>
  <si>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</si>
  <si>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</si>
  <si>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</si>
  <si>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</si>
  <si>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</si>
  <si>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</si>
  <si>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</si>
  <si>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</si>
  <si>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</si>
  <si>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</si>
  <si>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</si>
  <si>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</si>
  <si>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Замена з/арматуры ХВС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</si>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</sst>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/>
  <dimension ref="A1:CS712"/>
  <sheetViews>
    <sheetView tabSelected="1" topLeftCell="A49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3369.8900000000012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568573.31000000099</v>
      </c>
      <c r="E9" s="10" t="s">
        <v>8</v>
      </c>
      <c r="F9" s="11"/>
      <c r="G9" s="9">
        <v>161066.13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335097.53999999951</v>
      </c>
      <c r="E13" s="24">
        <v>345392.75999999954</v>
      </c>
      <c r="F13" s="25">
        <f>ТБОНАЧ-ТБООПЛ</f>
        <v>-10295.22000000003</v>
      </c>
      <c r="G13" s="26">
        <f>ТБООПЛ</f>
        <v>345392.75999999954</v>
      </c>
    </row>
    <row r="14" spans="1:7" ht="13.5" thickBot="1" x14ac:dyDescent="0.25">
      <c r="A14" s="27"/>
      <c r="B14" s="28" t="s">
        <v>17</v>
      </c>
      <c r="C14" s="29"/>
      <c r="D14" s="30">
        <f>D13</f>
        <v>335097.53999999951</v>
      </c>
      <c r="E14" s="30">
        <f>E13</f>
        <v>345392.75999999954</v>
      </c>
      <c r="F14" s="30">
        <f>F13</f>
        <v>-10295.22000000003</v>
      </c>
      <c r="G14" s="30">
        <f>SUM(ТБОПОСТ)</f>
        <v>345392.75999999954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938289.43999999983</v>
      </c>
      <c r="E16" s="24">
        <v>964871.61999999965</v>
      </c>
      <c r="F16" s="25">
        <f t="shared" ref="F16:F25" si="0">D16-E16</f>
        <v>-26582.179999999818</v>
      </c>
      <c r="G16" s="26">
        <f t="shared" ref="G16:G25" si="1">E16</f>
        <v>964871.61999999965</v>
      </c>
    </row>
    <row r="17" spans="1:7" x14ac:dyDescent="0.2">
      <c r="A17" s="34"/>
      <c r="B17" s="35" t="s">
        <v>20</v>
      </c>
      <c r="C17" s="23">
        <v>25.95</v>
      </c>
      <c r="D17" s="24">
        <v>96884.309999999983</v>
      </c>
      <c r="E17" s="24">
        <v>113498.67999999998</v>
      </c>
      <c r="F17" s="25">
        <f t="shared" si="0"/>
        <v>-16614.369999999995</v>
      </c>
      <c r="G17" s="26">
        <f t="shared" si="1"/>
        <v>113498.67999999998</v>
      </c>
    </row>
    <row r="18" spans="1:7" x14ac:dyDescent="0.2">
      <c r="A18" s="34"/>
      <c r="B18" s="35" t="s">
        <v>21</v>
      </c>
      <c r="C18" s="23">
        <v>17.79</v>
      </c>
      <c r="D18" s="24">
        <v>66684.060000000041</v>
      </c>
      <c r="E18" s="24">
        <v>77708.040000000081</v>
      </c>
      <c r="F18" s="25">
        <f t="shared" si="0"/>
        <v>-11023.98000000004</v>
      </c>
      <c r="G18" s="26">
        <f t="shared" si="1"/>
        <v>77708.040000000081</v>
      </c>
    </row>
    <row r="19" spans="1:7" x14ac:dyDescent="0.2">
      <c r="A19" s="34"/>
      <c r="B19" s="35" t="s">
        <v>22</v>
      </c>
      <c r="C19" s="23" t="s">
        <v>23</v>
      </c>
      <c r="D19" s="24">
        <v>474853.51</v>
      </c>
      <c r="E19" s="24">
        <v>499425.93000000011</v>
      </c>
      <c r="F19" s="25">
        <f t="shared" si="0"/>
        <v>-24572.4200000001</v>
      </c>
      <c r="G19" s="26">
        <f t="shared" si="1"/>
        <v>499425.93000000011</v>
      </c>
    </row>
    <row r="20" spans="1:7" x14ac:dyDescent="0.2">
      <c r="A20" s="34"/>
      <c r="B20" s="35" t="s">
        <v>24</v>
      </c>
      <c r="C20" s="23">
        <v>17.79</v>
      </c>
      <c r="D20" s="24">
        <v>57700.070000000022</v>
      </c>
      <c r="E20" s="24">
        <v>61257.649999999994</v>
      </c>
      <c r="F20" s="25">
        <f t="shared" si="0"/>
        <v>-3557.5799999999726</v>
      </c>
      <c r="G20" s="26">
        <f t="shared" si="1"/>
        <v>61257.649999999994</v>
      </c>
    </row>
    <row r="21" spans="1:7" x14ac:dyDescent="0.2">
      <c r="A21" s="34"/>
      <c r="B21" s="35" t="s">
        <v>25</v>
      </c>
      <c r="C21" s="23">
        <v>4.2300000000000004</v>
      </c>
      <c r="D21" s="24">
        <v>173503.3</v>
      </c>
      <c r="E21" s="24">
        <v>238733.56999999998</v>
      </c>
      <c r="F21" s="25">
        <f t="shared" si="0"/>
        <v>-65230.26999999999</v>
      </c>
      <c r="G21" s="26">
        <f t="shared" si="1"/>
        <v>238733.56999999998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1807914.69</v>
      </c>
      <c r="E26" s="30">
        <f>SUM(E16:E25)</f>
        <v>1955495.4899999998</v>
      </c>
      <c r="F26" s="30">
        <f>SUM(F16:F25)</f>
        <v>-147580.79999999993</v>
      </c>
      <c r="G26" s="30">
        <f>SUM(G16:G25)</f>
        <v>1955495.4899999998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136884.83999999991</v>
      </c>
      <c r="E28" s="24">
        <v>134816.50999999989</v>
      </c>
      <c r="F28" s="25">
        <f>D28-E28</f>
        <v>2068.3300000000163</v>
      </c>
      <c r="G28" s="26">
        <f t="shared" ref="G28:G37" si="2">E28</f>
        <v>134816.50999999989</v>
      </c>
    </row>
    <row r="29" spans="1:7" x14ac:dyDescent="0.2">
      <c r="A29" s="34"/>
      <c r="B29" s="35" t="s">
        <v>28</v>
      </c>
      <c r="C29" s="23">
        <v>0</v>
      </c>
      <c r="D29" s="24">
        <v>31452</v>
      </c>
      <c r="E29" s="24">
        <v>32870.449999999997</v>
      </c>
      <c r="F29" s="25">
        <f>D29-E29</f>
        <v>-1418.4499999999971</v>
      </c>
      <c r="G29" s="26">
        <f t="shared" si="2"/>
        <v>32870.449999999997</v>
      </c>
    </row>
    <row r="30" spans="1:7" x14ac:dyDescent="0.2">
      <c r="A30" s="34"/>
      <c r="B30" s="35" t="s">
        <v>29</v>
      </c>
      <c r="C30" s="23">
        <v>0.4748</v>
      </c>
      <c r="D30" s="24">
        <v>11200.000000000004</v>
      </c>
      <c r="E30" s="24">
        <v>11330.380000000005</v>
      </c>
      <c r="F30" s="25">
        <f t="shared" ref="F30:F37" si="3">D30-E30</f>
        <v>-130.38000000000102</v>
      </c>
      <c r="G30" s="26">
        <f t="shared" si="2"/>
        <v>11330.380000000005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179536.83999999991</v>
      </c>
      <c r="E38" s="30">
        <f>SUM(E28:E37)</f>
        <v>179017.33999999991</v>
      </c>
      <c r="F38" s="30">
        <f>SUM(F28:F37)</f>
        <v>519.50000000001819</v>
      </c>
      <c r="G38" s="30">
        <f>SUM(G28:G37)</f>
        <v>179017.33999999991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73598.99999999984</v>
      </c>
      <c r="E40" s="24">
        <v>81908.629999999859</v>
      </c>
      <c r="F40" s="25">
        <f>ЗАТРАЧЕНОТ-ОПАЛЧЕНОТ</f>
        <v>-8309.6300000000192</v>
      </c>
      <c r="G40" s="45">
        <v>66724.56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73598.99999999984</v>
      </c>
      <c r="E42" s="30">
        <f>E41+E40</f>
        <v>81908.629999999859</v>
      </c>
      <c r="F42" s="30">
        <f>F41+F40</f>
        <v>-8309.6300000000192</v>
      </c>
      <c r="G42" s="30">
        <f>КПЕРЕЧИСТ+КПЕРЕЧИСК</f>
        <v>66724.56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2396148.0699999994</v>
      </c>
      <c r="E44" s="30">
        <f>E42+E38+E26+E14</f>
        <v>2561814.2199999988</v>
      </c>
      <c r="F44" s="30">
        <f>F42+F38+F26+F14</f>
        <v>-165666.14999999997</v>
      </c>
      <c r="G44" s="30">
        <f>G42+G38+G26+G14</f>
        <v>2546630.1499999994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402907.16000000038</v>
      </c>
      <c r="E46" s="10" t="s">
        <v>8</v>
      </c>
      <c r="F46" s="11"/>
      <c r="G46" s="9">
        <v>77310.409999999974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81908.62999999999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66724.56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60810.57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5913.99</v>
      </c>
      <c r="G58" s="61"/>
    </row>
    <row r="59" spans="1:7" s="62" customFormat="1" x14ac:dyDescent="0.2"/>
    <row r="60" spans="1:7" s="62" customFormat="1" x14ac:dyDescent="0.2">
      <c r="A60" s="63" t="s">
        <v>42</v>
      </c>
    </row>
    <row r="61" spans="1:7" s="62" customFormat="1" x14ac:dyDescent="0.2"/>
    <row r="62" spans="1:7" s="62" customFormat="1" x14ac:dyDescent="0.2">
      <c r="A62" s="64" t="s">
        <v>43</v>
      </c>
      <c r="B62" s="64"/>
      <c r="D62" s="65">
        <v>9781.4199999999255</v>
      </c>
      <c r="E62" s="66"/>
    </row>
    <row r="63" spans="1:7" s="62" customFormat="1" x14ac:dyDescent="0.2">
      <c r="A63" s="64" t="s">
        <v>44</v>
      </c>
      <c r="B63" s="64"/>
      <c r="D63" s="67">
        <v>0</v>
      </c>
      <c r="E63" s="68"/>
    </row>
    <row r="64" spans="1:7" s="62" customFormat="1" x14ac:dyDescent="0.2">
      <c r="A64" s="64" t="s">
        <v>45</v>
      </c>
      <c r="B64" s="64"/>
      <c r="D64" s="67">
        <v>4800</v>
      </c>
      <c r="E64" s="68"/>
    </row>
    <row r="65" spans="1:97" s="62" customFormat="1" x14ac:dyDescent="0.2">
      <c r="A65" s="64" t="s">
        <v>46</v>
      </c>
      <c r="B65" s="64"/>
      <c r="D65" s="67">
        <v>561898.39</v>
      </c>
      <c r="E65" s="68"/>
    </row>
    <row r="66" spans="1:97" s="62" customFormat="1" x14ac:dyDescent="0.2">
      <c r="A66" s="64" t="s">
        <v>47</v>
      </c>
      <c r="B66" s="64"/>
      <c r="D66" s="69">
        <v>0</v>
      </c>
      <c r="E66" s="70"/>
    </row>
    <row r="67" spans="1:97" s="62" customFormat="1" x14ac:dyDescent="0.2">
      <c r="A67" s="71" t="s">
        <v>48</v>
      </c>
      <c r="B67" s="71"/>
      <c r="C67" s="71"/>
      <c r="D67" s="71"/>
      <c r="E67" s="71"/>
      <c r="F67" s="71" t="s">
        <v>49</v>
      </c>
      <c r="G67" s="71"/>
    </row>
    <row r="68" spans="1:97" s="62" customFormat="1" x14ac:dyDescent="0.2">
      <c r="A68" s="72" t="s">
        <v>50</v>
      </c>
      <c r="B68" s="72"/>
      <c r="D68" s="73">
        <v>14581.419999999925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51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54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57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60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62</v>
      </c>
      <c r="B89" s="77"/>
      <c r="C89" s="77"/>
      <c r="D89" s="77"/>
      <c r="E89" s="77"/>
      <c r="F89" s="78" t="s">
        <v>63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64</v>
      </c>
      <c r="B92" s="77"/>
      <c r="C92" s="77"/>
      <c r="D92" s="77"/>
      <c r="E92" s="77"/>
      <c r="F92" s="78" t="s">
        <v>65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Николо-Козинская д. 55</vt:lpstr>
      <vt:lpstr>'ул Николо-Козинская д. 55'!АДРЕС</vt:lpstr>
      <vt:lpstr>'ул Николо-Козинская д. 55'!ВХДОЛГ</vt:lpstr>
      <vt:lpstr>'ул Николо-Козинская д. 55'!ВХСАЛЬДО</vt:lpstr>
      <vt:lpstr>'ул Николо-Козинская д. 55'!ДОГОВОР</vt:lpstr>
      <vt:lpstr>'ул Николо-Козинская д. 55'!ДОЛГ</vt:lpstr>
      <vt:lpstr>'ул Николо-Козинская д. 55'!ЗАТРАЧЕНОК</vt:lpstr>
      <vt:lpstr>'ул Николо-Козинская д. 55'!ЗАТРАЧЕНОТ</vt:lpstr>
      <vt:lpstr>'ул Николо-Козинская д. 55'!ЗАТРЕМ</vt:lpstr>
      <vt:lpstr>'ул Николо-Козинская д. 55'!ИСХДОЛГ</vt:lpstr>
      <vt:lpstr>'ул Николо-Козинская д. 55'!ИСХСАЛЬДО</vt:lpstr>
      <vt:lpstr>'ул Николо-Козинская д. 55'!КАП</vt:lpstr>
      <vt:lpstr>'ул Николо-Козинская д. 55'!КПЕРЕЧИСК</vt:lpstr>
      <vt:lpstr>'ул Николо-Козинская д. 55'!КПЕРЕЧИСТ</vt:lpstr>
      <vt:lpstr>'ул Николо-Козинская д. 55'!НАЧРЕМ</vt:lpstr>
      <vt:lpstr>'ул Николо-Козинская д. 55'!НЕЖНАЧРЕМ</vt:lpstr>
      <vt:lpstr>'ул Николо-Козинская д. 55'!ОПАЛЧЕНОТ</vt:lpstr>
      <vt:lpstr>'ул Николо-Козинская д. 55'!ОПЛАЧЕНОК</vt:lpstr>
      <vt:lpstr>'ул Николо-Козинская д. 55'!ОСТ</vt:lpstr>
      <vt:lpstr>'ул Николо-Козинская д. 55'!ПЛОЩАДЬ</vt:lpstr>
      <vt:lpstr>'ул Николо-Козинская д. 55'!РАЗМЕРПЛАТЫ</vt:lpstr>
      <vt:lpstr>'ул Николо-Козинская д. 55'!ТАРОТОП</vt:lpstr>
      <vt:lpstr>'ул Николо-Козинская д. 55'!ТАРХВС</vt:lpstr>
      <vt:lpstr>'ул Николо-Козинская д. 55'!ТБО</vt:lpstr>
      <vt:lpstr>'ул Николо-Козинская д. 55'!ТБОНАЧ</vt:lpstr>
      <vt:lpstr>'ул Николо-Козинская д. 55'!ТБОНЕД</vt:lpstr>
      <vt:lpstr>'ул Николо-Козинская д. 55'!ТБООПЛ</vt:lpstr>
      <vt:lpstr>'ул Николо-Козинская д. 55'!ТБОПОСТ</vt:lpstr>
      <vt:lpstr>'ул Николо-Козинская д. 55'!ТЕК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2018-03-30T13:22:10Z</dcterms:created>
  <dcterms:modified xsi:type="dcterms:W3CDTF">2018-03-30T13:22:11Z</dcterms:modified>
</cp:coreProperties>
</file>